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UGO\2020 CUENTA PUBLICA\PLATAFORMA CUENTA PUBLICA\"/>
    </mc:Choice>
  </mc:AlternateContent>
  <bookViews>
    <workbookView xWindow="156" yWindow="780" windowWidth="14100" windowHeight="4608"/>
  </bookViews>
  <sheets>
    <sheet name="Hoja4" sheetId="4" r:id="rId1"/>
    <sheet name="Hoja5" sheetId="5" r:id="rId2"/>
  </sheets>
  <definedNames>
    <definedName name="_xlnm.Print_Area" localSheetId="1">Hoja5!$B$25:$I$45</definedName>
  </definedNames>
  <calcPr calcId="152511"/>
</workbook>
</file>

<file path=xl/calcChain.xml><?xml version="1.0" encoding="utf-8"?>
<calcChain xmlns="http://schemas.openxmlformats.org/spreadsheetml/2006/main">
  <c r="C35" i="4" l="1"/>
  <c r="C34" i="4"/>
  <c r="C33" i="4"/>
  <c r="C32" i="4"/>
  <c r="C31" i="4"/>
  <c r="D31" i="4"/>
  <c r="D32" i="4"/>
  <c r="D35" i="4"/>
  <c r="E49" i="4"/>
  <c r="E50" i="4"/>
  <c r="E51" i="4"/>
  <c r="E48" i="4"/>
  <c r="E43" i="4"/>
  <c r="E45" i="4"/>
  <c r="C30" i="4"/>
  <c r="C44" i="4"/>
  <c r="E44" i="4" s="1"/>
  <c r="C43" i="4"/>
  <c r="C42" i="4"/>
  <c r="C41" i="4"/>
  <c r="C40" i="4"/>
  <c r="C39" i="4"/>
  <c r="C38" i="4"/>
  <c r="D44" i="4"/>
  <c r="D43" i="4"/>
  <c r="E32" i="4" l="1"/>
  <c r="E31" i="4"/>
  <c r="E35" i="4"/>
  <c r="D30" i="4" l="1"/>
  <c r="E30" i="4" s="1"/>
  <c r="D41" i="4" l="1"/>
  <c r="E41" i="4" s="1"/>
  <c r="D42" i="4"/>
  <c r="E42" i="4" s="1"/>
  <c r="D40" i="4"/>
  <c r="E40" i="4" s="1"/>
  <c r="D39" i="4"/>
  <c r="E39" i="4" s="1"/>
  <c r="D38" i="4"/>
  <c r="E38" i="4" s="1"/>
  <c r="D33" i="4"/>
  <c r="E33" i="4" s="1"/>
  <c r="D34" i="4"/>
  <c r="E34" i="4" s="1"/>
  <c r="I42" i="5" l="1"/>
  <c r="H41" i="5"/>
  <c r="G41" i="5"/>
  <c r="F41" i="5"/>
  <c r="E41" i="5"/>
  <c r="D41" i="5"/>
  <c r="C41" i="5"/>
  <c r="I40" i="5"/>
  <c r="I39" i="5"/>
  <c r="I38" i="5"/>
  <c r="I37" i="5"/>
  <c r="H35" i="5"/>
  <c r="G35" i="5"/>
  <c r="F35" i="5"/>
  <c r="E35" i="5"/>
  <c r="D35" i="5"/>
  <c r="C35" i="5"/>
  <c r="I33" i="5"/>
  <c r="I32" i="5"/>
  <c r="I31" i="5"/>
  <c r="I30" i="5"/>
  <c r="I29" i="5"/>
  <c r="I28" i="5"/>
  <c r="I27" i="5"/>
  <c r="D20" i="5"/>
  <c r="E20" i="5"/>
  <c r="E22" i="5" s="1"/>
  <c r="F20" i="5"/>
  <c r="F22" i="5" s="1"/>
  <c r="G20" i="5"/>
  <c r="G22" i="5" s="1"/>
  <c r="H20" i="5"/>
  <c r="C20" i="5"/>
  <c r="C22" i="5" s="1"/>
  <c r="I17" i="5"/>
  <c r="I18" i="5"/>
  <c r="I19" i="5"/>
  <c r="I21" i="5"/>
  <c r="I16" i="5"/>
  <c r="D14" i="5"/>
  <c r="E14" i="5"/>
  <c r="F14" i="5"/>
  <c r="G14" i="5"/>
  <c r="H14" i="5"/>
  <c r="H22" i="5" s="1"/>
  <c r="C14" i="5"/>
  <c r="I10" i="5"/>
  <c r="I11" i="5"/>
  <c r="I12" i="5"/>
  <c r="I8" i="5"/>
  <c r="I9" i="5"/>
  <c r="I7" i="5"/>
  <c r="I6" i="5"/>
  <c r="I14" i="5" l="1"/>
  <c r="D22" i="5"/>
  <c r="F43" i="5"/>
  <c r="I20" i="5"/>
  <c r="I22" i="5" s="1"/>
  <c r="G43" i="5"/>
  <c r="H43" i="5"/>
  <c r="I35" i="5"/>
  <c r="E43" i="5"/>
  <c r="D43" i="5"/>
  <c r="C43" i="5"/>
  <c r="I41" i="5"/>
  <c r="I43" i="5" l="1"/>
  <c r="C55" i="4" l="1"/>
  <c r="E25" i="4"/>
  <c r="D55" i="4"/>
  <c r="E12" i="4" s="1"/>
  <c r="E24" i="4"/>
  <c r="E22" i="4"/>
  <c r="E13" i="4" l="1"/>
  <c r="E15" i="4" s="1"/>
  <c r="E55" i="4"/>
</calcChain>
</file>

<file path=xl/sharedStrings.xml><?xml version="1.0" encoding="utf-8"?>
<sst xmlns="http://schemas.openxmlformats.org/spreadsheetml/2006/main" count="78" uniqueCount="57">
  <si>
    <t>PARA EL FORTALECIMIENTO MUNICIPAL</t>
  </si>
  <si>
    <t>MUNICIPIO DE GUAYMAS, SONORA, PERIODO:</t>
  </si>
  <si>
    <t>INTERESES GANADOS</t>
  </si>
  <si>
    <t>INGRESOS POR EJERCER</t>
  </si>
  <si>
    <t>IMPORTE A JUSTIFICAR</t>
  </si>
  <si>
    <t>CLAVE DEP/PARTIDA</t>
  </si>
  <si>
    <t xml:space="preserve">DESCRIPCION DEL GASTO </t>
  </si>
  <si>
    <t>PRESUPUESTO AL PERIODO</t>
  </si>
  <si>
    <t>EJERCIDO A LA FECHA</t>
  </si>
  <si>
    <t>VARIACION</t>
  </si>
  <si>
    <t>OBLIGACIONES FINANCIERAS</t>
  </si>
  <si>
    <t>SERVICIOS FINANCIEROS Y BANCARIOS</t>
  </si>
  <si>
    <t>AMORTIZACION DEUDA INTERNA</t>
  </si>
  <si>
    <t>INTERESES DE LA DEUDA INTERNA CON INSTIT. DE CREDITO</t>
  </si>
  <si>
    <t>OTROS</t>
  </si>
  <si>
    <t>DIRECCION GENERAL DE SEGURIDAD PUBLICA</t>
  </si>
  <si>
    <t>SEGURIDAD PUBLICA EN COMISARIAS</t>
  </si>
  <si>
    <t>SUELDOS</t>
  </si>
  <si>
    <t>PRIMA QUINQUENAL</t>
  </si>
  <si>
    <t>TOTALES</t>
  </si>
  <si>
    <t xml:space="preserve">DESGLOSE DE GASTOS EFECTUADOS CON RECURSOS DEL FONDO DE APORTACIONES </t>
  </si>
  <si>
    <t>ESTIMULOS AL PERSONAL DE CONFIANZA</t>
  </si>
  <si>
    <t>MAS: INGRESOS RECIBIDOS POR PARTICIPACIONES DEL 01 DE ENERO AL 31 DE DICIEMBRE</t>
  </si>
  <si>
    <t>MENOS: GASTOS EFECTUADOS DEL 01 DE ENERO AL 31 DE DICIEMBRE</t>
  </si>
  <si>
    <t>C. LIC.  SARA VALLE DESSENS</t>
  </si>
  <si>
    <t>AMORTIZACION DE LA DEUDA INTERNA CON INSTIT. DE CREDITO</t>
  </si>
  <si>
    <t>Presidenta Municipal</t>
  </si>
  <si>
    <t>Tesorera Municipal</t>
  </si>
  <si>
    <t>ANEXO 14</t>
  </si>
  <si>
    <t>REMUNERACIONES ADICIONALES Y ESPECIALES</t>
  </si>
  <si>
    <t xml:space="preserve">PRIMAS DE VACACIONES, DOMINICAL, GRATIFICACION </t>
  </si>
  <si>
    <t>PERIODO: DEL 01 DE ENERO AL 31  DE DICIEMBRE  DE 2020</t>
  </si>
  <si>
    <t>CONCILIACION DEL SALDO DE LA CUENTA No. 0114148479 BBVA BANCOMER,  DEL FORTAMUN</t>
  </si>
  <si>
    <t>COMBUSTIBLES LUBRICANTES Y ADITIVOS</t>
  </si>
  <si>
    <t>171-04-05-026-05</t>
  </si>
  <si>
    <t>171-04-06-026-05</t>
  </si>
  <si>
    <t>171-04-07-026-05</t>
  </si>
  <si>
    <t>171-04-08-026-05</t>
  </si>
  <si>
    <t>171-04-09-026-05</t>
  </si>
  <si>
    <t>171-04-10-26-05</t>
  </si>
  <si>
    <t>171-04-11-26-05</t>
  </si>
  <si>
    <t>171-11-2-21-4</t>
  </si>
  <si>
    <t>171-11-2-21-8</t>
  </si>
  <si>
    <t>171-11-3-22-2</t>
  </si>
  <si>
    <t>TOTAL</t>
  </si>
  <si>
    <t>SALDO CONCILIADO EN BANCOS AL 01 DE ENERO DE 2020</t>
  </si>
  <si>
    <t>MENOS SALDO EN BANCOS AL 31 DE DICIEMBRE DE 2020</t>
  </si>
  <si>
    <t>C.LIC. Celida Botello Navarro PCCAG</t>
  </si>
  <si>
    <t>DIR DE INFRAESTRUCTURA URBANA Y ECOLOGIA</t>
  </si>
  <si>
    <t>INDEMNIZACIONES</t>
  </si>
  <si>
    <t>OTROS MATERIALES Y ARTÍCULOS DE CONSTRUCCIÓN Y REPARACIÓN</t>
  </si>
  <si>
    <t>REFACCIONES Y ACCESORIOS MENORES DE MAQUINARIA Y OTROS EQUIPOS</t>
  </si>
  <si>
    <t>ARRENDAMIENTO DE MAQUINARIA, OTROS EQUIPOS Y HERRAMIENTAS</t>
  </si>
  <si>
    <t>CONSERVACION Y MANTENIMIENTO MENOR DE INMUEBLES</t>
  </si>
  <si>
    <t>PRENDAS DE PROTECCIÓN PARA SEGURIDAD PÚBLICA Y NACIONAL</t>
  </si>
  <si>
    <t>Declaramos bajo protesta de decir verdad que los estados financieros y sus notas son razonablemente correctos y son responsabilidad del emisor.</t>
  </si>
  <si>
    <t>CUENTA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</si>
</sst>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2" xfId="0" applyFont="1" applyBorder="1"/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43" fontId="4" fillId="0" borderId="4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3" fontId="4" fillId="0" borderId="0" xfId="0" applyNumberFormat="1" applyFont="1" applyBorder="1"/>
    <xf numFmtId="0" fontId="4" fillId="0" borderId="0" xfId="0" applyFont="1"/>
    <xf numFmtId="43" fontId="0" fillId="0" borderId="0" xfId="0" applyNumberFormat="1"/>
    <xf numFmtId="0" fontId="6" fillId="0" borderId="0" xfId="0" applyFont="1"/>
    <xf numFmtId="43" fontId="6" fillId="0" borderId="0" xfId="0" applyNumberFormat="1" applyFont="1"/>
    <xf numFmtId="43" fontId="4" fillId="0" borderId="4" xfId="1" applyFont="1" applyBorder="1" applyAlignment="1">
      <alignment vertical="center"/>
    </xf>
    <xf numFmtId="0" fontId="8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3" fontId="5" fillId="2" borderId="6" xfId="0" applyNumberFormat="1" applyFont="1" applyFill="1" applyBorder="1" applyAlignment="1">
      <alignment vertical="center"/>
    </xf>
    <xf numFmtId="43" fontId="5" fillId="2" borderId="7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43" fontId="0" fillId="0" borderId="0" xfId="1" applyFo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9" fillId="0" borderId="0" xfId="0" applyFont="1" applyBorder="1"/>
    <xf numFmtId="0" fontId="5" fillId="0" borderId="0" xfId="0" applyFont="1" applyBorder="1"/>
    <xf numFmtId="0" fontId="10" fillId="0" borderId="0" xfId="0" applyFont="1" applyBorder="1"/>
    <xf numFmtId="0" fontId="12" fillId="0" borderId="0" xfId="0" applyFont="1" applyBorder="1" applyAlignment="1">
      <alignment horizontal="center"/>
    </xf>
    <xf numFmtId="0" fontId="5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3" fontId="10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D13" sqref="D13"/>
    </sheetView>
  </sheetViews>
  <sheetFormatPr baseColWidth="10" defaultRowHeight="14.4" x14ac:dyDescent="0.3"/>
  <cols>
    <col min="2" max="2" width="51" customWidth="1"/>
    <col min="3" max="3" width="13.88671875" customWidth="1"/>
    <col min="4" max="4" width="14.33203125" customWidth="1"/>
    <col min="5" max="5" width="16.21875" customWidth="1"/>
    <col min="6" max="6" width="6" customWidth="1"/>
    <col min="256" max="256" width="51" customWidth="1"/>
    <col min="257" max="257" width="13.88671875" customWidth="1"/>
    <col min="258" max="258" width="14.33203125" customWidth="1"/>
    <col min="259" max="259" width="16.21875" customWidth="1"/>
    <col min="260" max="260" width="6" customWidth="1"/>
    <col min="512" max="512" width="51" customWidth="1"/>
    <col min="513" max="513" width="13.88671875" customWidth="1"/>
    <col min="514" max="514" width="14.33203125" customWidth="1"/>
    <col min="515" max="515" width="16.21875" customWidth="1"/>
    <col min="516" max="516" width="6" customWidth="1"/>
    <col min="768" max="768" width="51" customWidth="1"/>
    <col min="769" max="769" width="13.88671875" customWidth="1"/>
    <col min="770" max="770" width="14.33203125" customWidth="1"/>
    <col min="771" max="771" width="16.21875" customWidth="1"/>
    <col min="772" max="772" width="6" customWidth="1"/>
    <col min="1024" max="1024" width="51" customWidth="1"/>
    <col min="1025" max="1025" width="13.88671875" customWidth="1"/>
    <col min="1026" max="1026" width="14.33203125" customWidth="1"/>
    <col min="1027" max="1027" width="16.21875" customWidth="1"/>
    <col min="1028" max="1028" width="6" customWidth="1"/>
    <col min="1280" max="1280" width="51" customWidth="1"/>
    <col min="1281" max="1281" width="13.88671875" customWidth="1"/>
    <col min="1282" max="1282" width="14.33203125" customWidth="1"/>
    <col min="1283" max="1283" width="16.21875" customWidth="1"/>
    <col min="1284" max="1284" width="6" customWidth="1"/>
    <col min="1536" max="1536" width="51" customWidth="1"/>
    <col min="1537" max="1537" width="13.88671875" customWidth="1"/>
    <col min="1538" max="1538" width="14.33203125" customWidth="1"/>
    <col min="1539" max="1539" width="16.21875" customWidth="1"/>
    <col min="1540" max="1540" width="6" customWidth="1"/>
    <col min="1792" max="1792" width="51" customWidth="1"/>
    <col min="1793" max="1793" width="13.88671875" customWidth="1"/>
    <col min="1794" max="1794" width="14.33203125" customWidth="1"/>
    <col min="1795" max="1795" width="16.21875" customWidth="1"/>
    <col min="1796" max="1796" width="6" customWidth="1"/>
    <col min="2048" max="2048" width="51" customWidth="1"/>
    <col min="2049" max="2049" width="13.88671875" customWidth="1"/>
    <col min="2050" max="2050" width="14.33203125" customWidth="1"/>
    <col min="2051" max="2051" width="16.21875" customWidth="1"/>
    <col min="2052" max="2052" width="6" customWidth="1"/>
    <col min="2304" max="2304" width="51" customWidth="1"/>
    <col min="2305" max="2305" width="13.88671875" customWidth="1"/>
    <col min="2306" max="2306" width="14.33203125" customWidth="1"/>
    <col min="2307" max="2307" width="16.21875" customWidth="1"/>
    <col min="2308" max="2308" width="6" customWidth="1"/>
    <col min="2560" max="2560" width="51" customWidth="1"/>
    <col min="2561" max="2561" width="13.88671875" customWidth="1"/>
    <col min="2562" max="2562" width="14.33203125" customWidth="1"/>
    <col min="2563" max="2563" width="16.21875" customWidth="1"/>
    <col min="2564" max="2564" width="6" customWidth="1"/>
    <col min="2816" max="2816" width="51" customWidth="1"/>
    <col min="2817" max="2817" width="13.88671875" customWidth="1"/>
    <col min="2818" max="2818" width="14.33203125" customWidth="1"/>
    <col min="2819" max="2819" width="16.21875" customWidth="1"/>
    <col min="2820" max="2820" width="6" customWidth="1"/>
    <col min="3072" max="3072" width="51" customWidth="1"/>
    <col min="3073" max="3073" width="13.88671875" customWidth="1"/>
    <col min="3074" max="3074" width="14.33203125" customWidth="1"/>
    <col min="3075" max="3075" width="16.21875" customWidth="1"/>
    <col min="3076" max="3076" width="6" customWidth="1"/>
    <col min="3328" max="3328" width="51" customWidth="1"/>
    <col min="3329" max="3329" width="13.88671875" customWidth="1"/>
    <col min="3330" max="3330" width="14.33203125" customWidth="1"/>
    <col min="3331" max="3331" width="16.21875" customWidth="1"/>
    <col min="3332" max="3332" width="6" customWidth="1"/>
    <col min="3584" max="3584" width="51" customWidth="1"/>
    <col min="3585" max="3585" width="13.88671875" customWidth="1"/>
    <col min="3586" max="3586" width="14.33203125" customWidth="1"/>
    <col min="3587" max="3587" width="16.21875" customWidth="1"/>
    <col min="3588" max="3588" width="6" customWidth="1"/>
    <col min="3840" max="3840" width="51" customWidth="1"/>
    <col min="3841" max="3841" width="13.88671875" customWidth="1"/>
    <col min="3842" max="3842" width="14.33203125" customWidth="1"/>
    <col min="3843" max="3843" width="16.21875" customWidth="1"/>
    <col min="3844" max="3844" width="6" customWidth="1"/>
    <col min="4096" max="4096" width="51" customWidth="1"/>
    <col min="4097" max="4097" width="13.88671875" customWidth="1"/>
    <col min="4098" max="4098" width="14.33203125" customWidth="1"/>
    <col min="4099" max="4099" width="16.21875" customWidth="1"/>
    <col min="4100" max="4100" width="6" customWidth="1"/>
    <col min="4352" max="4352" width="51" customWidth="1"/>
    <col min="4353" max="4353" width="13.88671875" customWidth="1"/>
    <col min="4354" max="4354" width="14.33203125" customWidth="1"/>
    <col min="4355" max="4355" width="16.21875" customWidth="1"/>
    <col min="4356" max="4356" width="6" customWidth="1"/>
    <col min="4608" max="4608" width="51" customWidth="1"/>
    <col min="4609" max="4609" width="13.88671875" customWidth="1"/>
    <col min="4610" max="4610" width="14.33203125" customWidth="1"/>
    <col min="4611" max="4611" width="16.21875" customWidth="1"/>
    <col min="4612" max="4612" width="6" customWidth="1"/>
    <col min="4864" max="4864" width="51" customWidth="1"/>
    <col min="4865" max="4865" width="13.88671875" customWidth="1"/>
    <col min="4866" max="4866" width="14.33203125" customWidth="1"/>
    <col min="4867" max="4867" width="16.21875" customWidth="1"/>
    <col min="4868" max="4868" width="6" customWidth="1"/>
    <col min="5120" max="5120" width="51" customWidth="1"/>
    <col min="5121" max="5121" width="13.88671875" customWidth="1"/>
    <col min="5122" max="5122" width="14.33203125" customWidth="1"/>
    <col min="5123" max="5123" width="16.21875" customWidth="1"/>
    <col min="5124" max="5124" width="6" customWidth="1"/>
    <col min="5376" max="5376" width="51" customWidth="1"/>
    <col min="5377" max="5377" width="13.88671875" customWidth="1"/>
    <col min="5378" max="5378" width="14.33203125" customWidth="1"/>
    <col min="5379" max="5379" width="16.21875" customWidth="1"/>
    <col min="5380" max="5380" width="6" customWidth="1"/>
    <col min="5632" max="5632" width="51" customWidth="1"/>
    <col min="5633" max="5633" width="13.88671875" customWidth="1"/>
    <col min="5634" max="5634" width="14.33203125" customWidth="1"/>
    <col min="5635" max="5635" width="16.21875" customWidth="1"/>
    <col min="5636" max="5636" width="6" customWidth="1"/>
    <col min="5888" max="5888" width="51" customWidth="1"/>
    <col min="5889" max="5889" width="13.88671875" customWidth="1"/>
    <col min="5890" max="5890" width="14.33203125" customWidth="1"/>
    <col min="5891" max="5891" width="16.21875" customWidth="1"/>
    <col min="5892" max="5892" width="6" customWidth="1"/>
    <col min="6144" max="6144" width="51" customWidth="1"/>
    <col min="6145" max="6145" width="13.88671875" customWidth="1"/>
    <col min="6146" max="6146" width="14.33203125" customWidth="1"/>
    <col min="6147" max="6147" width="16.21875" customWidth="1"/>
    <col min="6148" max="6148" width="6" customWidth="1"/>
    <col min="6400" max="6400" width="51" customWidth="1"/>
    <col min="6401" max="6401" width="13.88671875" customWidth="1"/>
    <col min="6402" max="6402" width="14.33203125" customWidth="1"/>
    <col min="6403" max="6403" width="16.21875" customWidth="1"/>
    <col min="6404" max="6404" width="6" customWidth="1"/>
    <col min="6656" max="6656" width="51" customWidth="1"/>
    <col min="6657" max="6657" width="13.88671875" customWidth="1"/>
    <col min="6658" max="6658" width="14.33203125" customWidth="1"/>
    <col min="6659" max="6659" width="16.21875" customWidth="1"/>
    <col min="6660" max="6660" width="6" customWidth="1"/>
    <col min="6912" max="6912" width="51" customWidth="1"/>
    <col min="6913" max="6913" width="13.88671875" customWidth="1"/>
    <col min="6914" max="6914" width="14.33203125" customWidth="1"/>
    <col min="6915" max="6915" width="16.21875" customWidth="1"/>
    <col min="6916" max="6916" width="6" customWidth="1"/>
    <col min="7168" max="7168" width="51" customWidth="1"/>
    <col min="7169" max="7169" width="13.88671875" customWidth="1"/>
    <col min="7170" max="7170" width="14.33203125" customWidth="1"/>
    <col min="7171" max="7171" width="16.21875" customWidth="1"/>
    <col min="7172" max="7172" width="6" customWidth="1"/>
    <col min="7424" max="7424" width="51" customWidth="1"/>
    <col min="7425" max="7425" width="13.88671875" customWidth="1"/>
    <col min="7426" max="7426" width="14.33203125" customWidth="1"/>
    <col min="7427" max="7427" width="16.21875" customWidth="1"/>
    <col min="7428" max="7428" width="6" customWidth="1"/>
    <col min="7680" max="7680" width="51" customWidth="1"/>
    <col min="7681" max="7681" width="13.88671875" customWidth="1"/>
    <col min="7682" max="7682" width="14.33203125" customWidth="1"/>
    <col min="7683" max="7683" width="16.21875" customWidth="1"/>
    <col min="7684" max="7684" width="6" customWidth="1"/>
    <col min="7936" max="7936" width="51" customWidth="1"/>
    <col min="7937" max="7937" width="13.88671875" customWidth="1"/>
    <col min="7938" max="7938" width="14.33203125" customWidth="1"/>
    <col min="7939" max="7939" width="16.21875" customWidth="1"/>
    <col min="7940" max="7940" width="6" customWidth="1"/>
    <col min="8192" max="8192" width="51" customWidth="1"/>
    <col min="8193" max="8193" width="13.88671875" customWidth="1"/>
    <col min="8194" max="8194" width="14.33203125" customWidth="1"/>
    <col min="8195" max="8195" width="16.21875" customWidth="1"/>
    <col min="8196" max="8196" width="6" customWidth="1"/>
    <col min="8448" max="8448" width="51" customWidth="1"/>
    <col min="8449" max="8449" width="13.88671875" customWidth="1"/>
    <col min="8450" max="8450" width="14.33203125" customWidth="1"/>
    <col min="8451" max="8451" width="16.21875" customWidth="1"/>
    <col min="8452" max="8452" width="6" customWidth="1"/>
    <col min="8704" max="8704" width="51" customWidth="1"/>
    <col min="8705" max="8705" width="13.88671875" customWidth="1"/>
    <col min="8706" max="8706" width="14.33203125" customWidth="1"/>
    <col min="8707" max="8707" width="16.21875" customWidth="1"/>
    <col min="8708" max="8708" width="6" customWidth="1"/>
    <col min="8960" max="8960" width="51" customWidth="1"/>
    <col min="8961" max="8961" width="13.88671875" customWidth="1"/>
    <col min="8962" max="8962" width="14.33203125" customWidth="1"/>
    <col min="8963" max="8963" width="16.21875" customWidth="1"/>
    <col min="8964" max="8964" width="6" customWidth="1"/>
    <col min="9216" max="9216" width="51" customWidth="1"/>
    <col min="9217" max="9217" width="13.88671875" customWidth="1"/>
    <col min="9218" max="9218" width="14.33203125" customWidth="1"/>
    <col min="9219" max="9219" width="16.21875" customWidth="1"/>
    <col min="9220" max="9220" width="6" customWidth="1"/>
    <col min="9472" max="9472" width="51" customWidth="1"/>
    <col min="9473" max="9473" width="13.88671875" customWidth="1"/>
    <col min="9474" max="9474" width="14.33203125" customWidth="1"/>
    <col min="9475" max="9475" width="16.21875" customWidth="1"/>
    <col min="9476" max="9476" width="6" customWidth="1"/>
    <col min="9728" max="9728" width="51" customWidth="1"/>
    <col min="9729" max="9729" width="13.88671875" customWidth="1"/>
    <col min="9730" max="9730" width="14.33203125" customWidth="1"/>
    <col min="9731" max="9731" width="16.21875" customWidth="1"/>
    <col min="9732" max="9732" width="6" customWidth="1"/>
    <col min="9984" max="9984" width="51" customWidth="1"/>
    <col min="9985" max="9985" width="13.88671875" customWidth="1"/>
    <col min="9986" max="9986" width="14.33203125" customWidth="1"/>
    <col min="9987" max="9987" width="16.21875" customWidth="1"/>
    <col min="9988" max="9988" width="6" customWidth="1"/>
    <col min="10240" max="10240" width="51" customWidth="1"/>
    <col min="10241" max="10241" width="13.88671875" customWidth="1"/>
    <col min="10242" max="10242" width="14.33203125" customWidth="1"/>
    <col min="10243" max="10243" width="16.21875" customWidth="1"/>
    <col min="10244" max="10244" width="6" customWidth="1"/>
    <col min="10496" max="10496" width="51" customWidth="1"/>
    <col min="10497" max="10497" width="13.88671875" customWidth="1"/>
    <col min="10498" max="10498" width="14.33203125" customWidth="1"/>
    <col min="10499" max="10499" width="16.21875" customWidth="1"/>
    <col min="10500" max="10500" width="6" customWidth="1"/>
    <col min="10752" max="10752" width="51" customWidth="1"/>
    <col min="10753" max="10753" width="13.88671875" customWidth="1"/>
    <col min="10754" max="10754" width="14.33203125" customWidth="1"/>
    <col min="10755" max="10755" width="16.21875" customWidth="1"/>
    <col min="10756" max="10756" width="6" customWidth="1"/>
    <col min="11008" max="11008" width="51" customWidth="1"/>
    <col min="11009" max="11009" width="13.88671875" customWidth="1"/>
    <col min="11010" max="11010" width="14.33203125" customWidth="1"/>
    <col min="11011" max="11011" width="16.21875" customWidth="1"/>
    <col min="11012" max="11012" width="6" customWidth="1"/>
    <col min="11264" max="11264" width="51" customWidth="1"/>
    <col min="11265" max="11265" width="13.88671875" customWidth="1"/>
    <col min="11266" max="11266" width="14.33203125" customWidth="1"/>
    <col min="11267" max="11267" width="16.21875" customWidth="1"/>
    <col min="11268" max="11268" width="6" customWidth="1"/>
    <col min="11520" max="11520" width="51" customWidth="1"/>
    <col min="11521" max="11521" width="13.88671875" customWidth="1"/>
    <col min="11522" max="11522" width="14.33203125" customWidth="1"/>
    <col min="11523" max="11523" width="16.21875" customWidth="1"/>
    <col min="11524" max="11524" width="6" customWidth="1"/>
    <col min="11776" max="11776" width="51" customWidth="1"/>
    <col min="11777" max="11777" width="13.88671875" customWidth="1"/>
    <col min="11778" max="11778" width="14.33203125" customWidth="1"/>
    <col min="11779" max="11779" width="16.21875" customWidth="1"/>
    <col min="11780" max="11780" width="6" customWidth="1"/>
    <col min="12032" max="12032" width="51" customWidth="1"/>
    <col min="12033" max="12033" width="13.88671875" customWidth="1"/>
    <col min="12034" max="12034" width="14.33203125" customWidth="1"/>
    <col min="12035" max="12035" width="16.21875" customWidth="1"/>
    <col min="12036" max="12036" width="6" customWidth="1"/>
    <col min="12288" max="12288" width="51" customWidth="1"/>
    <col min="12289" max="12289" width="13.88671875" customWidth="1"/>
    <col min="12290" max="12290" width="14.33203125" customWidth="1"/>
    <col min="12291" max="12291" width="16.21875" customWidth="1"/>
    <col min="12292" max="12292" width="6" customWidth="1"/>
    <col min="12544" max="12544" width="51" customWidth="1"/>
    <col min="12545" max="12545" width="13.88671875" customWidth="1"/>
    <col min="12546" max="12546" width="14.33203125" customWidth="1"/>
    <col min="12547" max="12547" width="16.21875" customWidth="1"/>
    <col min="12548" max="12548" width="6" customWidth="1"/>
    <col min="12800" max="12800" width="51" customWidth="1"/>
    <col min="12801" max="12801" width="13.88671875" customWidth="1"/>
    <col min="12802" max="12802" width="14.33203125" customWidth="1"/>
    <col min="12803" max="12803" width="16.21875" customWidth="1"/>
    <col min="12804" max="12804" width="6" customWidth="1"/>
    <col min="13056" max="13056" width="51" customWidth="1"/>
    <col min="13057" max="13057" width="13.88671875" customWidth="1"/>
    <col min="13058" max="13058" width="14.33203125" customWidth="1"/>
    <col min="13059" max="13059" width="16.21875" customWidth="1"/>
    <col min="13060" max="13060" width="6" customWidth="1"/>
    <col min="13312" max="13312" width="51" customWidth="1"/>
    <col min="13313" max="13313" width="13.88671875" customWidth="1"/>
    <col min="13314" max="13314" width="14.33203125" customWidth="1"/>
    <col min="13315" max="13315" width="16.21875" customWidth="1"/>
    <col min="13316" max="13316" width="6" customWidth="1"/>
    <col min="13568" max="13568" width="51" customWidth="1"/>
    <col min="13569" max="13569" width="13.88671875" customWidth="1"/>
    <col min="13570" max="13570" width="14.33203125" customWidth="1"/>
    <col min="13571" max="13571" width="16.21875" customWidth="1"/>
    <col min="13572" max="13572" width="6" customWidth="1"/>
    <col min="13824" max="13824" width="51" customWidth="1"/>
    <col min="13825" max="13825" width="13.88671875" customWidth="1"/>
    <col min="13826" max="13826" width="14.33203125" customWidth="1"/>
    <col min="13827" max="13827" width="16.21875" customWidth="1"/>
    <col min="13828" max="13828" width="6" customWidth="1"/>
    <col min="14080" max="14080" width="51" customWidth="1"/>
    <col min="14081" max="14081" width="13.88671875" customWidth="1"/>
    <col min="14082" max="14082" width="14.33203125" customWidth="1"/>
    <col min="14083" max="14083" width="16.21875" customWidth="1"/>
    <col min="14084" max="14084" width="6" customWidth="1"/>
    <col min="14336" max="14336" width="51" customWidth="1"/>
    <col min="14337" max="14337" width="13.88671875" customWidth="1"/>
    <col min="14338" max="14338" width="14.33203125" customWidth="1"/>
    <col min="14339" max="14339" width="16.21875" customWidth="1"/>
    <col min="14340" max="14340" width="6" customWidth="1"/>
    <col min="14592" max="14592" width="51" customWidth="1"/>
    <col min="14593" max="14593" width="13.88671875" customWidth="1"/>
    <col min="14594" max="14594" width="14.33203125" customWidth="1"/>
    <col min="14595" max="14595" width="16.21875" customWidth="1"/>
    <col min="14596" max="14596" width="6" customWidth="1"/>
    <col min="14848" max="14848" width="51" customWidth="1"/>
    <col min="14849" max="14849" width="13.88671875" customWidth="1"/>
    <col min="14850" max="14850" width="14.33203125" customWidth="1"/>
    <col min="14851" max="14851" width="16.21875" customWidth="1"/>
    <col min="14852" max="14852" width="6" customWidth="1"/>
    <col min="15104" max="15104" width="51" customWidth="1"/>
    <col min="15105" max="15105" width="13.88671875" customWidth="1"/>
    <col min="15106" max="15106" width="14.33203125" customWidth="1"/>
    <col min="15107" max="15107" width="16.21875" customWidth="1"/>
    <col min="15108" max="15108" width="6" customWidth="1"/>
    <col min="15360" max="15360" width="51" customWidth="1"/>
    <col min="15361" max="15361" width="13.88671875" customWidth="1"/>
    <col min="15362" max="15362" width="14.33203125" customWidth="1"/>
    <col min="15363" max="15363" width="16.21875" customWidth="1"/>
    <col min="15364" max="15364" width="6" customWidth="1"/>
    <col min="15616" max="15616" width="51" customWidth="1"/>
    <col min="15617" max="15617" width="13.88671875" customWidth="1"/>
    <col min="15618" max="15618" width="14.33203125" customWidth="1"/>
    <col min="15619" max="15619" width="16.21875" customWidth="1"/>
    <col min="15620" max="15620" width="6" customWidth="1"/>
    <col min="15872" max="15872" width="51" customWidth="1"/>
    <col min="15873" max="15873" width="13.88671875" customWidth="1"/>
    <col min="15874" max="15874" width="14.33203125" customWidth="1"/>
    <col min="15875" max="15875" width="16.21875" customWidth="1"/>
    <col min="15876" max="15876" width="6" customWidth="1"/>
    <col min="16128" max="16128" width="51" customWidth="1"/>
    <col min="16129" max="16129" width="13.88671875" customWidth="1"/>
    <col min="16130" max="16130" width="14.33203125" customWidth="1"/>
    <col min="16131" max="16131" width="16.21875" customWidth="1"/>
    <col min="16132" max="16132" width="6" customWidth="1"/>
  </cols>
  <sheetData>
    <row r="1" spans="1:5" s="1" customFormat="1" ht="13.8" x14ac:dyDescent="0.25">
      <c r="A1" s="53" t="s">
        <v>20</v>
      </c>
      <c r="B1" s="53"/>
      <c r="C1" s="53"/>
      <c r="D1" s="53"/>
      <c r="E1" s="53"/>
    </row>
    <row r="2" spans="1:5" s="1" customFormat="1" ht="13.8" x14ac:dyDescent="0.25">
      <c r="A2" s="53" t="s">
        <v>0</v>
      </c>
      <c r="B2" s="53"/>
      <c r="C2" s="53"/>
      <c r="D2" s="53"/>
      <c r="E2" s="53"/>
    </row>
    <row r="3" spans="1:5" s="1" customFormat="1" ht="13.8" x14ac:dyDescent="0.25">
      <c r="A3" s="53" t="s">
        <v>56</v>
      </c>
      <c r="B3" s="53"/>
      <c r="C3" s="53"/>
      <c r="D3" s="53"/>
      <c r="E3" s="53"/>
    </row>
    <row r="4" spans="1:5" s="1" customFormat="1" ht="13.2" x14ac:dyDescent="0.25">
      <c r="A4" s="54"/>
      <c r="B4" s="54"/>
      <c r="C4" s="54"/>
      <c r="D4" s="54"/>
      <c r="E4" s="54"/>
    </row>
    <row r="5" spans="1:5" s="1" customFormat="1" ht="15.6" x14ac:dyDescent="0.3">
      <c r="A5" s="29"/>
      <c r="B5" s="29"/>
      <c r="C5" s="29"/>
      <c r="D5" s="29"/>
      <c r="E5" s="30" t="s">
        <v>28</v>
      </c>
    </row>
    <row r="6" spans="1:5" s="1" customFormat="1" ht="13.8" x14ac:dyDescent="0.25">
      <c r="A6" s="31" t="s">
        <v>1</v>
      </c>
      <c r="B6" s="29"/>
      <c r="C6" s="29"/>
      <c r="D6" s="29"/>
      <c r="E6" s="32" t="s">
        <v>56</v>
      </c>
    </row>
    <row r="7" spans="1:5" s="1" customFormat="1" ht="13.8" x14ac:dyDescent="0.25">
      <c r="A7" s="33" t="s">
        <v>31</v>
      </c>
      <c r="B7" s="34"/>
      <c r="C7" s="34"/>
      <c r="D7" s="35"/>
      <c r="E7" s="36"/>
    </row>
    <row r="8" spans="1:5" s="1" customFormat="1" ht="13.2" x14ac:dyDescent="0.25">
      <c r="A8" s="37" t="s">
        <v>32</v>
      </c>
      <c r="B8" s="37"/>
      <c r="C8" s="37"/>
      <c r="D8" s="38"/>
      <c r="E8" s="39"/>
    </row>
    <row r="9" spans="1:5" s="2" customFormat="1" ht="17.25" customHeight="1" x14ac:dyDescent="0.3">
      <c r="A9" s="40" t="s">
        <v>45</v>
      </c>
      <c r="B9" s="41"/>
      <c r="C9" s="42"/>
      <c r="D9" s="42"/>
      <c r="E9" s="43">
        <v>0</v>
      </c>
    </row>
    <row r="10" spans="1:5" s="2" customFormat="1" ht="17.25" customHeight="1" x14ac:dyDescent="0.3">
      <c r="A10" s="40" t="s">
        <v>22</v>
      </c>
      <c r="B10" s="41"/>
      <c r="C10" s="42"/>
      <c r="D10" s="42"/>
      <c r="E10" s="42">
        <v>116499674</v>
      </c>
    </row>
    <row r="11" spans="1:5" s="2" customFormat="1" ht="17.25" customHeight="1" x14ac:dyDescent="0.3">
      <c r="A11" s="44" t="s">
        <v>2</v>
      </c>
      <c r="B11" s="45"/>
      <c r="C11" s="42"/>
      <c r="D11" s="46"/>
      <c r="E11" s="42">
        <v>2241.5</v>
      </c>
    </row>
    <row r="12" spans="1:5" s="2" customFormat="1" ht="17.25" customHeight="1" x14ac:dyDescent="0.3">
      <c r="A12" s="40" t="s">
        <v>23</v>
      </c>
      <c r="B12" s="41"/>
      <c r="C12" s="42"/>
      <c r="D12" s="42"/>
      <c r="E12" s="42">
        <f>D55</f>
        <v>116501332.38</v>
      </c>
    </row>
    <row r="13" spans="1:5" s="2" customFormat="1" ht="17.25" customHeight="1" x14ac:dyDescent="0.3">
      <c r="A13" s="44" t="s">
        <v>3</v>
      </c>
      <c r="B13" s="41"/>
      <c r="C13" s="42"/>
      <c r="D13" s="42"/>
      <c r="E13" s="42">
        <f>E9+E10+E11-E12</f>
        <v>583.12000000476837</v>
      </c>
    </row>
    <row r="14" spans="1:5" s="2" customFormat="1" ht="17.25" customHeight="1" x14ac:dyDescent="0.3">
      <c r="A14" s="40" t="s">
        <v>46</v>
      </c>
      <c r="B14" s="41"/>
      <c r="C14" s="42"/>
      <c r="D14" s="42"/>
      <c r="E14" s="42">
        <v>455789.12</v>
      </c>
    </row>
    <row r="15" spans="1:5" s="2" customFormat="1" ht="17.25" customHeight="1" x14ac:dyDescent="0.3">
      <c r="A15" s="44" t="s">
        <v>4</v>
      </c>
      <c r="B15" s="41"/>
      <c r="C15" s="42"/>
      <c r="D15" s="42"/>
      <c r="E15" s="43">
        <f>E13-E14</f>
        <v>-455205.99999999523</v>
      </c>
    </row>
    <row r="16" spans="1:5" s="4" customFormat="1" ht="13.2" x14ac:dyDescent="0.25">
      <c r="A16" s="3"/>
      <c r="B16" s="3"/>
      <c r="C16" s="3"/>
      <c r="D16" s="3"/>
      <c r="E16" s="3"/>
    </row>
    <row r="17" spans="1:5" ht="21.6" x14ac:dyDescent="0.3">
      <c r="A17" s="47" t="s">
        <v>5</v>
      </c>
      <c r="B17" s="48" t="s">
        <v>6</v>
      </c>
      <c r="C17" s="47" t="s">
        <v>7</v>
      </c>
      <c r="D17" s="47" t="s">
        <v>8</v>
      </c>
      <c r="E17" s="49" t="s">
        <v>9</v>
      </c>
    </row>
    <row r="18" spans="1:5" s="8" customFormat="1" ht="16.5" customHeight="1" x14ac:dyDescent="0.3">
      <c r="A18" s="5"/>
      <c r="B18" s="6"/>
      <c r="C18" s="7"/>
      <c r="D18" s="7"/>
      <c r="E18" s="7"/>
    </row>
    <row r="19" spans="1:5" s="8" customFormat="1" ht="16.5" customHeight="1" x14ac:dyDescent="0.3">
      <c r="A19" s="9"/>
      <c r="B19" s="9" t="s">
        <v>10</v>
      </c>
      <c r="C19" s="7"/>
      <c r="D19" s="7"/>
      <c r="E19" s="7"/>
    </row>
    <row r="20" spans="1:5" s="8" customFormat="1" ht="16.5" customHeight="1" x14ac:dyDescent="0.3">
      <c r="A20" s="5"/>
      <c r="B20" s="6"/>
      <c r="C20" s="7"/>
      <c r="D20" s="7"/>
      <c r="E20" s="7"/>
    </row>
    <row r="21" spans="1:5" s="8" customFormat="1" ht="16.5" customHeight="1" x14ac:dyDescent="0.3">
      <c r="A21" s="9">
        <v>5</v>
      </c>
      <c r="B21" s="9" t="s">
        <v>11</v>
      </c>
      <c r="C21" s="7"/>
      <c r="D21" s="7"/>
      <c r="E21" s="7"/>
    </row>
    <row r="22" spans="1:5" s="8" customFormat="1" ht="16.5" customHeight="1" x14ac:dyDescent="0.3">
      <c r="A22" s="5">
        <v>341</v>
      </c>
      <c r="B22" s="5" t="s">
        <v>11</v>
      </c>
      <c r="C22" s="7">
        <v>158</v>
      </c>
      <c r="D22" s="7">
        <v>158</v>
      </c>
      <c r="E22" s="7">
        <f>C22-D22</f>
        <v>0</v>
      </c>
    </row>
    <row r="23" spans="1:5" s="8" customFormat="1" ht="16.5" customHeight="1" x14ac:dyDescent="0.3">
      <c r="A23" s="9"/>
      <c r="B23" s="9" t="s">
        <v>12</v>
      </c>
      <c r="C23" s="7"/>
      <c r="D23" s="7"/>
      <c r="E23" s="7"/>
    </row>
    <row r="24" spans="1:5" s="8" customFormat="1" ht="16.5" customHeight="1" x14ac:dyDescent="0.3">
      <c r="A24" s="5">
        <v>911</v>
      </c>
      <c r="B24" s="6" t="s">
        <v>25</v>
      </c>
      <c r="C24" s="7">
        <v>6375296.3300000001</v>
      </c>
      <c r="D24" s="7">
        <v>6375296.3300000001</v>
      </c>
      <c r="E24" s="7">
        <f>C24-D24</f>
        <v>0</v>
      </c>
    </row>
    <row r="25" spans="1:5" s="8" customFormat="1" ht="16.5" customHeight="1" x14ac:dyDescent="0.3">
      <c r="A25" s="5">
        <v>921</v>
      </c>
      <c r="B25" s="6" t="s">
        <v>13</v>
      </c>
      <c r="C25" s="7">
        <v>30658666.789999999</v>
      </c>
      <c r="D25" s="7">
        <v>30658666.789999999</v>
      </c>
      <c r="E25" s="7">
        <f>C25-D25</f>
        <v>0</v>
      </c>
    </row>
    <row r="26" spans="1:5" s="8" customFormat="1" ht="16.5" customHeight="1" x14ac:dyDescent="0.3">
      <c r="A26" s="5"/>
      <c r="B26" s="6"/>
      <c r="C26" s="7"/>
      <c r="D26" s="7"/>
      <c r="E26" s="7"/>
    </row>
    <row r="27" spans="1:5" s="8" customFormat="1" ht="16.5" customHeight="1" x14ac:dyDescent="0.3">
      <c r="A27" s="5"/>
      <c r="B27" s="9" t="s">
        <v>14</v>
      </c>
      <c r="C27" s="7"/>
      <c r="D27" s="7"/>
      <c r="E27" s="7"/>
    </row>
    <row r="28" spans="1:5" s="8" customFormat="1" ht="16.5" customHeight="1" x14ac:dyDescent="0.3">
      <c r="A28" s="9"/>
      <c r="B28" s="9" t="s">
        <v>15</v>
      </c>
      <c r="C28" s="7"/>
      <c r="D28" s="7"/>
      <c r="E28" s="7"/>
    </row>
    <row r="29" spans="1:5" s="8" customFormat="1" ht="16.5" customHeight="1" x14ac:dyDescent="0.3">
      <c r="A29" s="9">
        <v>4</v>
      </c>
      <c r="B29" s="9" t="s">
        <v>16</v>
      </c>
      <c r="C29" s="7"/>
      <c r="D29" s="7"/>
      <c r="E29" s="7"/>
    </row>
    <row r="30" spans="1:5" s="8" customFormat="1" ht="16.5" customHeight="1" x14ac:dyDescent="0.3">
      <c r="A30" s="5">
        <v>113</v>
      </c>
      <c r="B30" s="6" t="s">
        <v>17</v>
      </c>
      <c r="C30" s="7">
        <f>268047.39+213018.82+94621.98+680858.82+2017183.67+564629.07+990243.73</f>
        <v>4828603.4799999995</v>
      </c>
      <c r="D30" s="7">
        <f>268047.39+213018.82+94621.98+680858.82+2017183.67+564629.07+990243.73</f>
        <v>4828603.4799999995</v>
      </c>
      <c r="E30" s="7">
        <f>C30-D30</f>
        <v>0</v>
      </c>
    </row>
    <row r="31" spans="1:5" s="8" customFormat="1" ht="16.5" customHeight="1" x14ac:dyDescent="0.3">
      <c r="A31" s="5">
        <v>131</v>
      </c>
      <c r="B31" s="6" t="s">
        <v>18</v>
      </c>
      <c r="C31" s="7">
        <f>44348.92+36621.6+19335.82+125377.32+386943.61+110451.7+169802.29</f>
        <v>892881.26</v>
      </c>
      <c r="D31" s="7">
        <f>44348.92+36621.6+19335.82+125377.32+386943.61+110451.7+169802.29</f>
        <v>892881.26</v>
      </c>
      <c r="E31" s="7">
        <f t="shared" ref="E31:E35" si="0">C31-D31</f>
        <v>0</v>
      </c>
    </row>
    <row r="32" spans="1:5" s="8" customFormat="1" ht="16.5" customHeight="1" x14ac:dyDescent="0.3">
      <c r="A32" s="5">
        <v>132</v>
      </c>
      <c r="B32" s="6" t="s">
        <v>30</v>
      </c>
      <c r="C32" s="7">
        <f>3502.4+48398.75+3993.27+34052.58+2057.02+18614.16+15232.4+131985.12+35101.36+381562.58+13022.22+98817.15+21705.93+178708.1</f>
        <v>986753.04</v>
      </c>
      <c r="D32" s="7">
        <f>3502.4+48398.75+3993.27+34052.58+2057.02+18614.16+15232.4+131985.12+35101.36+381562.58+13022.22+98817.15+21705.93+178708.1</f>
        <v>986753.04</v>
      </c>
      <c r="E32" s="7">
        <f t="shared" si="0"/>
        <v>0</v>
      </c>
    </row>
    <row r="33" spans="1:5" s="8" customFormat="1" ht="16.5" customHeight="1" x14ac:dyDescent="0.3">
      <c r="A33" s="5">
        <v>133</v>
      </c>
      <c r="B33" s="6" t="s">
        <v>29</v>
      </c>
      <c r="C33" s="7">
        <f>43560+10800+79020+6300+1260</f>
        <v>140940</v>
      </c>
      <c r="D33" s="7">
        <f>43560+10800+79020+6300+1260</f>
        <v>140940</v>
      </c>
      <c r="E33" s="7">
        <f t="shared" si="0"/>
        <v>0</v>
      </c>
    </row>
    <row r="34" spans="1:5" s="8" customFormat="1" ht="16.5" customHeight="1" x14ac:dyDescent="0.3">
      <c r="A34" s="5">
        <v>134</v>
      </c>
      <c r="B34" s="6" t="s">
        <v>21</v>
      </c>
      <c r="C34" s="7">
        <f>7000+13000+11000+64000+33000+57500+31000</f>
        <v>216500</v>
      </c>
      <c r="D34" s="7">
        <f>7000+13000+11000+64000+33000+57500+31000</f>
        <v>216500</v>
      </c>
      <c r="E34" s="7">
        <f t="shared" si="0"/>
        <v>0</v>
      </c>
    </row>
    <row r="35" spans="1:5" s="8" customFormat="1" ht="16.5" customHeight="1" x14ac:dyDescent="0.3">
      <c r="A35" s="5">
        <v>152</v>
      </c>
      <c r="B35" s="25" t="s">
        <v>49</v>
      </c>
      <c r="C35" s="7">
        <f>62090.9+62235.71+68517.91</f>
        <v>192844.52000000002</v>
      </c>
      <c r="D35" s="7">
        <f>62090.9+62235.71+68517.91</f>
        <v>192844.52000000002</v>
      </c>
      <c r="E35" s="7">
        <f t="shared" si="0"/>
        <v>0</v>
      </c>
    </row>
    <row r="36" spans="1:5" s="8" customFormat="1" ht="16.5" customHeight="1" x14ac:dyDescent="0.3">
      <c r="A36" s="5"/>
      <c r="B36" s="6"/>
      <c r="C36" s="19"/>
      <c r="D36" s="7"/>
      <c r="E36" s="7"/>
    </row>
    <row r="37" spans="1:5" s="8" customFormat="1" ht="16.5" customHeight="1" x14ac:dyDescent="0.3">
      <c r="A37" s="9">
        <v>11</v>
      </c>
      <c r="B37" s="9" t="s">
        <v>15</v>
      </c>
      <c r="C37" s="7"/>
      <c r="D37" s="7"/>
      <c r="E37" s="7"/>
    </row>
    <row r="38" spans="1:5" s="8" customFormat="1" ht="16.5" customHeight="1" x14ac:dyDescent="0.3">
      <c r="A38" s="5">
        <v>113</v>
      </c>
      <c r="B38" s="6" t="s">
        <v>17</v>
      </c>
      <c r="C38" s="7">
        <f>29185972.75+894068.46+8274725.88</f>
        <v>38354767.090000004</v>
      </c>
      <c r="D38" s="7">
        <f>29185972.75+894068.46+8274725.88</f>
        <v>38354767.090000004</v>
      </c>
      <c r="E38" s="7">
        <f t="shared" ref="E38:E45" si="1">C38-D38</f>
        <v>0</v>
      </c>
    </row>
    <row r="39" spans="1:5" s="8" customFormat="1" ht="16.5" customHeight="1" x14ac:dyDescent="0.3">
      <c r="A39" s="5">
        <v>131</v>
      </c>
      <c r="B39" s="6" t="s">
        <v>18</v>
      </c>
      <c r="C39" s="7">
        <f>3959822.25+169937.49+1401975.18</f>
        <v>5531734.9199999999</v>
      </c>
      <c r="D39" s="7">
        <f>3959822.25+169937.49+1401975.18</f>
        <v>5531734.9199999999</v>
      </c>
      <c r="E39" s="7">
        <f t="shared" si="1"/>
        <v>0</v>
      </c>
    </row>
    <row r="40" spans="1:5" s="8" customFormat="1" ht="16.5" customHeight="1" x14ac:dyDescent="0.3">
      <c r="A40" s="5">
        <v>132</v>
      </c>
      <c r="B40" s="6" t="s">
        <v>30</v>
      </c>
      <c r="C40" s="7">
        <f>5924498.14+194137.96+1661464.05</f>
        <v>7780100.1499999994</v>
      </c>
      <c r="D40" s="7">
        <f>5924498.14+194137.96+1661464.05</f>
        <v>7780100.1499999994</v>
      </c>
      <c r="E40" s="7">
        <f t="shared" si="1"/>
        <v>0</v>
      </c>
    </row>
    <row r="41" spans="1:5" s="8" customFormat="1" ht="16.5" customHeight="1" x14ac:dyDescent="0.3">
      <c r="A41" s="5">
        <v>133</v>
      </c>
      <c r="B41" s="6" t="s">
        <v>29</v>
      </c>
      <c r="C41" s="7">
        <f>1900885.03+83248.57+224725.79</f>
        <v>2208859.39</v>
      </c>
      <c r="D41" s="7">
        <f>1900885.03+83248.57+224725.79</f>
        <v>2208859.39</v>
      </c>
      <c r="E41" s="7">
        <f t="shared" si="1"/>
        <v>0</v>
      </c>
    </row>
    <row r="42" spans="1:5" s="8" customFormat="1" ht="16.5" customHeight="1" x14ac:dyDescent="0.3">
      <c r="A42" s="5">
        <v>134</v>
      </c>
      <c r="B42" s="6" t="s">
        <v>21</v>
      </c>
      <c r="C42" s="7">
        <f>1229441.44+93500+311500</f>
        <v>1634441.44</v>
      </c>
      <c r="D42" s="7">
        <f>1229441.44+93500+311500</f>
        <v>1634441.44</v>
      </c>
      <c r="E42" s="7">
        <f t="shared" si="1"/>
        <v>0</v>
      </c>
    </row>
    <row r="43" spans="1:5" s="8" customFormat="1" ht="16.5" customHeight="1" x14ac:dyDescent="0.3">
      <c r="A43" s="5">
        <v>152</v>
      </c>
      <c r="B43" s="25" t="s">
        <v>49</v>
      </c>
      <c r="C43" s="7">
        <f>2371559.55+221039.42</f>
        <v>2592598.9699999997</v>
      </c>
      <c r="D43" s="7">
        <f>2371559.55+221039.42</f>
        <v>2592598.9699999997</v>
      </c>
      <c r="E43" s="7">
        <f t="shared" si="1"/>
        <v>0</v>
      </c>
    </row>
    <row r="44" spans="1:5" s="8" customFormat="1" ht="16.5" customHeight="1" x14ac:dyDescent="0.3">
      <c r="A44" s="5">
        <v>261</v>
      </c>
      <c r="B44" s="8" t="s">
        <v>33</v>
      </c>
      <c r="C44" s="7">
        <f>6489998+1500</f>
        <v>6491498</v>
      </c>
      <c r="D44" s="7">
        <f>6489998+1500</f>
        <v>6491498</v>
      </c>
      <c r="E44" s="7">
        <f t="shared" si="1"/>
        <v>0</v>
      </c>
    </row>
    <row r="45" spans="1:5" s="8" customFormat="1" ht="16.5" customHeight="1" x14ac:dyDescent="0.3">
      <c r="A45" s="5">
        <v>283</v>
      </c>
      <c r="B45" s="8" t="s">
        <v>54</v>
      </c>
      <c r="C45" s="7">
        <v>1595000</v>
      </c>
      <c r="D45" s="7">
        <v>1595000</v>
      </c>
      <c r="E45" s="7">
        <f t="shared" si="1"/>
        <v>0</v>
      </c>
    </row>
    <row r="46" spans="1:5" s="8" customFormat="1" ht="16.5" customHeight="1" x14ac:dyDescent="0.3">
      <c r="A46" s="50"/>
      <c r="C46" s="7"/>
      <c r="D46" s="7"/>
      <c r="E46" s="7"/>
    </row>
    <row r="47" spans="1:5" s="8" customFormat="1" ht="16.5" customHeight="1" x14ac:dyDescent="0.3">
      <c r="B47" s="26" t="s">
        <v>48</v>
      </c>
      <c r="C47" s="6"/>
      <c r="D47" s="7"/>
      <c r="E47" s="7"/>
    </row>
    <row r="48" spans="1:5" s="8" customFormat="1" ht="16.5" customHeight="1" x14ac:dyDescent="0.3">
      <c r="A48" s="5">
        <v>249</v>
      </c>
      <c r="B48" s="8" t="s">
        <v>50</v>
      </c>
      <c r="C48" s="7">
        <v>42383</v>
      </c>
      <c r="D48" s="7">
        <v>42383</v>
      </c>
      <c r="E48" s="7">
        <f t="shared" ref="E48:E51" si="2">C48-D48</f>
        <v>0</v>
      </c>
    </row>
    <row r="49" spans="1:5" s="8" customFormat="1" ht="16.5" customHeight="1" x14ac:dyDescent="0.3">
      <c r="A49" s="5">
        <v>298</v>
      </c>
      <c r="B49" s="8" t="s">
        <v>51</v>
      </c>
      <c r="C49" s="7">
        <v>155781</v>
      </c>
      <c r="D49" s="7">
        <v>155781</v>
      </c>
      <c r="E49" s="7">
        <f t="shared" si="2"/>
        <v>0</v>
      </c>
    </row>
    <row r="50" spans="1:5" s="8" customFormat="1" ht="16.5" customHeight="1" x14ac:dyDescent="0.3">
      <c r="A50" s="5">
        <v>326</v>
      </c>
      <c r="B50" s="8" t="s">
        <v>52</v>
      </c>
      <c r="C50" s="7">
        <v>279110</v>
      </c>
      <c r="D50" s="7">
        <v>279110</v>
      </c>
      <c r="E50" s="7">
        <f t="shared" si="2"/>
        <v>0</v>
      </c>
    </row>
    <row r="51" spans="1:5" s="8" customFormat="1" ht="16.5" customHeight="1" x14ac:dyDescent="0.3">
      <c r="A51" s="5">
        <v>351</v>
      </c>
      <c r="B51" s="8" t="s">
        <v>53</v>
      </c>
      <c r="C51" s="7">
        <v>5542415</v>
      </c>
      <c r="D51" s="7">
        <v>5542415</v>
      </c>
      <c r="E51" s="7">
        <f t="shared" si="2"/>
        <v>0</v>
      </c>
    </row>
    <row r="52" spans="1:5" s="8" customFormat="1" ht="16.5" customHeight="1" x14ac:dyDescent="0.3">
      <c r="A52" s="5"/>
      <c r="B52" s="25"/>
      <c r="C52" s="7"/>
      <c r="D52" s="7"/>
      <c r="E52" s="7"/>
    </row>
    <row r="53" spans="1:5" s="8" customFormat="1" ht="16.5" customHeight="1" x14ac:dyDescent="0.3">
      <c r="A53" s="5"/>
      <c r="C53" s="7"/>
      <c r="D53" s="7"/>
      <c r="E53" s="7"/>
    </row>
    <row r="54" spans="1:5" s="8" customFormat="1" ht="16.5" customHeight="1" x14ac:dyDescent="0.3">
      <c r="A54" s="10"/>
      <c r="B54" s="11"/>
      <c r="C54" s="7"/>
      <c r="D54" s="7"/>
      <c r="E54" s="7"/>
    </row>
    <row r="55" spans="1:5" s="8" customFormat="1" ht="16.5" customHeight="1" thickBot="1" x14ac:dyDescent="0.35">
      <c r="A55" s="21"/>
      <c r="B55" s="22" t="s">
        <v>19</v>
      </c>
      <c r="C55" s="23">
        <f>SUM(C18:C54)</f>
        <v>116501332.38</v>
      </c>
      <c r="D55" s="23">
        <f>SUM(D18:D54)</f>
        <v>116501332.38</v>
      </c>
      <c r="E55" s="24">
        <f>C55-D55</f>
        <v>0</v>
      </c>
    </row>
    <row r="56" spans="1:5" s="15" customFormat="1" ht="12" thickTop="1" x14ac:dyDescent="0.2">
      <c r="A56" s="12"/>
      <c r="B56" s="13"/>
      <c r="C56" s="14"/>
      <c r="D56" s="14"/>
      <c r="E56" s="14"/>
    </row>
    <row r="57" spans="1:5" s="15" customFormat="1" ht="11.4" x14ac:dyDescent="0.2">
      <c r="A57" s="12"/>
      <c r="B57" s="13"/>
      <c r="C57" s="14"/>
      <c r="D57" s="14"/>
      <c r="E57" s="14"/>
    </row>
    <row r="58" spans="1:5" x14ac:dyDescent="0.3">
      <c r="C58" s="16"/>
      <c r="D58" s="16"/>
      <c r="E58" s="16"/>
    </row>
    <row r="59" spans="1:5" x14ac:dyDescent="0.3">
      <c r="A59" s="52" t="s">
        <v>55</v>
      </c>
      <c r="B59" s="52"/>
      <c r="C59" s="52"/>
      <c r="D59" s="52"/>
      <c r="E59" s="52"/>
    </row>
    <row r="61" spans="1:5" x14ac:dyDescent="0.3">
      <c r="A61" s="17"/>
      <c r="B61" s="17"/>
      <c r="C61" s="18"/>
      <c r="D61" s="18"/>
      <c r="E61" s="18"/>
    </row>
    <row r="62" spans="1:5" x14ac:dyDescent="0.3">
      <c r="A62" s="17"/>
      <c r="B62" s="17"/>
      <c r="C62" s="18"/>
      <c r="D62" s="18"/>
      <c r="E62" s="18"/>
    </row>
    <row r="63" spans="1:5" x14ac:dyDescent="0.3">
      <c r="A63" s="52" t="s">
        <v>24</v>
      </c>
      <c r="B63" s="52"/>
      <c r="C63" s="52" t="s">
        <v>47</v>
      </c>
      <c r="D63" s="52"/>
      <c r="E63" s="52"/>
    </row>
    <row r="64" spans="1:5" x14ac:dyDescent="0.3">
      <c r="A64" s="51" t="s">
        <v>26</v>
      </c>
      <c r="B64" s="51"/>
      <c r="C64" s="51" t="s">
        <v>27</v>
      </c>
      <c r="D64" s="51"/>
      <c r="E64" s="51"/>
    </row>
    <row r="65" spans="1:5" x14ac:dyDescent="0.3">
      <c r="A65" s="17"/>
      <c r="B65" s="17"/>
      <c r="C65" s="18"/>
      <c r="D65" s="18"/>
      <c r="E65" s="18"/>
    </row>
    <row r="66" spans="1:5" x14ac:dyDescent="0.3">
      <c r="A66" s="52"/>
      <c r="B66" s="52"/>
    </row>
    <row r="68" spans="1:5" x14ac:dyDescent="0.3">
      <c r="A68" s="20"/>
      <c r="B68" s="20"/>
      <c r="C68" s="20"/>
      <c r="D68" s="20"/>
      <c r="E68" s="20"/>
    </row>
    <row r="69" spans="1:5" x14ac:dyDescent="0.3">
      <c r="A69" s="20"/>
      <c r="B69" s="20"/>
      <c r="C69" s="20"/>
      <c r="D69" s="20"/>
      <c r="E69" s="20"/>
    </row>
    <row r="70" spans="1:5" x14ac:dyDescent="0.3">
      <c r="A70" s="17"/>
      <c r="B70" s="17"/>
      <c r="C70" s="18"/>
      <c r="D70" s="18"/>
      <c r="E70" s="18"/>
    </row>
    <row r="71" spans="1:5" x14ac:dyDescent="0.3">
      <c r="A71" s="17"/>
      <c r="B71" s="17"/>
      <c r="C71" s="18"/>
      <c r="D71" s="18"/>
      <c r="E71" s="18"/>
    </row>
    <row r="73" spans="1:5" x14ac:dyDescent="0.3">
      <c r="A73" s="51"/>
      <c r="B73" s="51"/>
      <c r="C73" s="51"/>
      <c r="D73" s="51"/>
      <c r="E73" s="51"/>
    </row>
    <row r="74" spans="1:5" x14ac:dyDescent="0.3">
      <c r="C74" s="16"/>
      <c r="D74" s="16"/>
      <c r="E74" s="16"/>
    </row>
    <row r="75" spans="1:5" x14ac:dyDescent="0.3">
      <c r="C75" s="16"/>
      <c r="D75" s="16"/>
      <c r="E75" s="16"/>
    </row>
    <row r="76" spans="1:5" ht="12.75" customHeight="1" x14ac:dyDescent="0.3">
      <c r="C76" s="16"/>
      <c r="D76" s="16"/>
      <c r="E76" s="16"/>
    </row>
    <row r="77" spans="1:5" x14ac:dyDescent="0.3">
      <c r="C77" s="16"/>
      <c r="D77" s="16"/>
      <c r="E77" s="16"/>
    </row>
    <row r="78" spans="1:5" x14ac:dyDescent="0.3">
      <c r="C78" s="16"/>
      <c r="D78" s="16"/>
      <c r="E78" s="16"/>
    </row>
    <row r="79" spans="1:5" x14ac:dyDescent="0.3">
      <c r="C79" s="16"/>
      <c r="D79" s="16"/>
      <c r="E79" s="16"/>
    </row>
    <row r="80" spans="1:5" x14ac:dyDescent="0.3">
      <c r="C80" s="16"/>
      <c r="D80" s="16"/>
      <c r="E80" s="16"/>
    </row>
    <row r="81" spans="3:5" x14ac:dyDescent="0.3">
      <c r="C81" s="16"/>
      <c r="D81" s="16"/>
      <c r="E81" s="16"/>
    </row>
    <row r="82" spans="3:5" x14ac:dyDescent="0.3">
      <c r="C82" s="16"/>
      <c r="D82" s="16"/>
      <c r="E82" s="16"/>
    </row>
  </sheetData>
  <mergeCells count="11">
    <mergeCell ref="A64:B64"/>
    <mergeCell ref="C64:E64"/>
    <mergeCell ref="A66:B66"/>
    <mergeCell ref="A73:E73"/>
    <mergeCell ref="A1:E1"/>
    <mergeCell ref="A2:E2"/>
    <mergeCell ref="A4:E4"/>
    <mergeCell ref="A59:E59"/>
    <mergeCell ref="A63:B63"/>
    <mergeCell ref="C63:E63"/>
    <mergeCell ref="A3:E3"/>
  </mergeCells>
  <printOptions horizontalCentered="1"/>
  <pageMargins left="0.70866141732283472" right="0.70866141732283472" top="0.55118110236220474" bottom="0.55118110236220474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43"/>
  <sheetViews>
    <sheetView topLeftCell="A16" workbookViewId="0">
      <selection activeCell="F41" sqref="F41"/>
    </sheetView>
  </sheetViews>
  <sheetFormatPr baseColWidth="10" defaultRowHeight="14.4" x14ac:dyDescent="0.3"/>
  <cols>
    <col min="1" max="1" width="7.21875" customWidth="1"/>
    <col min="2" max="2" width="19.109375" customWidth="1"/>
    <col min="3" max="3" width="13.5546875" bestFit="1" customWidth="1"/>
    <col min="4" max="4" width="12.5546875" bestFit="1" customWidth="1"/>
    <col min="5" max="8" width="11.109375" bestFit="1" customWidth="1"/>
    <col min="9" max="9" width="16" customWidth="1"/>
  </cols>
  <sheetData>
    <row r="4" spans="2:9" x14ac:dyDescent="0.3">
      <c r="C4">
        <v>11301</v>
      </c>
      <c r="D4">
        <v>13101</v>
      </c>
      <c r="E4">
        <v>13201</v>
      </c>
      <c r="F4">
        <v>13202</v>
      </c>
      <c r="G4">
        <v>13301</v>
      </c>
      <c r="H4">
        <v>13403</v>
      </c>
    </row>
    <row r="6" spans="2:9" x14ac:dyDescent="0.3">
      <c r="B6" t="s">
        <v>34</v>
      </c>
      <c r="C6" s="27">
        <v>81903</v>
      </c>
      <c r="D6" s="27">
        <v>13219</v>
      </c>
      <c r="E6" s="27">
        <v>2034</v>
      </c>
      <c r="F6" s="27"/>
      <c r="G6" s="27"/>
      <c r="H6" s="27">
        <v>3000</v>
      </c>
      <c r="I6" s="27">
        <f>SUM(C6:H6)</f>
        <v>100156</v>
      </c>
    </row>
    <row r="7" spans="2:9" x14ac:dyDescent="0.3">
      <c r="B7" t="s">
        <v>35</v>
      </c>
      <c r="C7" s="27">
        <v>87270</v>
      </c>
      <c r="D7" s="27">
        <v>15179</v>
      </c>
      <c r="E7" s="27">
        <v>2450</v>
      </c>
      <c r="F7" s="27"/>
      <c r="G7" s="27">
        <v>1260</v>
      </c>
      <c r="H7" s="27">
        <v>4500</v>
      </c>
      <c r="I7" s="27">
        <f>SUM(C7:H7)</f>
        <v>110659</v>
      </c>
    </row>
    <row r="8" spans="2:9" x14ac:dyDescent="0.3">
      <c r="B8" t="s">
        <v>36</v>
      </c>
      <c r="C8" s="27">
        <v>23619</v>
      </c>
      <c r="D8" s="27">
        <v>4891</v>
      </c>
      <c r="E8" s="27">
        <v>931</v>
      </c>
      <c r="F8" s="27"/>
      <c r="G8" s="27"/>
      <c r="H8" s="27">
        <v>2500</v>
      </c>
      <c r="I8" s="27">
        <f t="shared" ref="I8:I12" si="0">SUM(C8:H8)</f>
        <v>31941</v>
      </c>
    </row>
    <row r="9" spans="2:9" x14ac:dyDescent="0.3">
      <c r="B9" t="s">
        <v>37</v>
      </c>
      <c r="C9" s="27">
        <v>169954</v>
      </c>
      <c r="D9" s="27">
        <v>32068</v>
      </c>
      <c r="E9" s="27">
        <v>3899</v>
      </c>
      <c r="F9" s="27">
        <v>0</v>
      </c>
      <c r="G9" s="27">
        <v>0</v>
      </c>
      <c r="H9" s="27">
        <v>17000</v>
      </c>
      <c r="I9" s="27">
        <f t="shared" si="0"/>
        <v>222921</v>
      </c>
    </row>
    <row r="10" spans="2:9" x14ac:dyDescent="0.3">
      <c r="B10" t="s">
        <v>38</v>
      </c>
      <c r="C10" s="27">
        <v>591682</v>
      </c>
      <c r="D10" s="27">
        <v>118786</v>
      </c>
      <c r="E10" s="27">
        <v>14393</v>
      </c>
      <c r="F10" s="27"/>
      <c r="G10" s="27">
        <v>23400</v>
      </c>
      <c r="H10" s="27">
        <v>10000</v>
      </c>
      <c r="I10" s="27">
        <f t="shared" si="0"/>
        <v>758261</v>
      </c>
    </row>
    <row r="11" spans="2:9" x14ac:dyDescent="0.3">
      <c r="B11" t="s">
        <v>39</v>
      </c>
      <c r="C11" s="27">
        <v>149978</v>
      </c>
      <c r="D11" s="27">
        <v>29104</v>
      </c>
      <c r="E11" s="27">
        <v>3428</v>
      </c>
      <c r="F11" s="27">
        <v>0</v>
      </c>
      <c r="G11" s="27">
        <v>1800</v>
      </c>
      <c r="H11" s="27">
        <v>17000</v>
      </c>
      <c r="I11" s="27">
        <f t="shared" si="0"/>
        <v>201310</v>
      </c>
    </row>
    <row r="12" spans="2:9" x14ac:dyDescent="0.3">
      <c r="B12" t="s">
        <v>40</v>
      </c>
      <c r="C12" s="27">
        <v>266333</v>
      </c>
      <c r="D12" s="27">
        <v>51543</v>
      </c>
      <c r="E12" s="27">
        <v>6324</v>
      </c>
      <c r="F12" s="27"/>
      <c r="G12" s="27">
        <v>14280</v>
      </c>
      <c r="H12" s="27">
        <v>11000</v>
      </c>
      <c r="I12" s="27">
        <f t="shared" si="0"/>
        <v>349480</v>
      </c>
    </row>
    <row r="14" spans="2:9" x14ac:dyDescent="0.3">
      <c r="C14" s="16">
        <f>SUM(C6:C13)</f>
        <v>1370739</v>
      </c>
      <c r="D14" s="16">
        <f t="shared" ref="D14:I14" si="1">SUM(D6:D13)</f>
        <v>264790</v>
      </c>
      <c r="E14" s="16">
        <f t="shared" si="1"/>
        <v>33459</v>
      </c>
      <c r="F14" s="16">
        <f t="shared" si="1"/>
        <v>0</v>
      </c>
      <c r="G14" s="16">
        <f t="shared" si="1"/>
        <v>40740</v>
      </c>
      <c r="H14" s="16">
        <f t="shared" si="1"/>
        <v>65000</v>
      </c>
      <c r="I14" s="16">
        <f t="shared" si="1"/>
        <v>1774728</v>
      </c>
    </row>
    <row r="16" spans="2:9" x14ac:dyDescent="0.3">
      <c r="B16" t="s">
        <v>41</v>
      </c>
      <c r="C16" s="27">
        <v>8068211</v>
      </c>
      <c r="D16" s="27">
        <v>1138131</v>
      </c>
      <c r="E16" s="27">
        <v>175785</v>
      </c>
      <c r="F16" s="27">
        <v>901080</v>
      </c>
      <c r="G16" s="27">
        <v>724155</v>
      </c>
      <c r="H16" s="27">
        <v>344441</v>
      </c>
      <c r="I16" s="27">
        <f>SUM(C16:H16)</f>
        <v>11351803</v>
      </c>
    </row>
    <row r="17" spans="2:9" x14ac:dyDescent="0.3">
      <c r="B17" t="s">
        <v>42</v>
      </c>
      <c r="C17" s="27">
        <v>220234</v>
      </c>
      <c r="D17" s="27">
        <v>42788</v>
      </c>
      <c r="E17" s="27">
        <v>4923</v>
      </c>
      <c r="F17" s="27"/>
      <c r="G17" s="27">
        <v>21336</v>
      </c>
      <c r="H17" s="27">
        <v>29000</v>
      </c>
      <c r="I17" s="27">
        <f t="shared" ref="I17:I21" si="2">SUM(C17:H17)</f>
        <v>318281</v>
      </c>
    </row>
    <row r="18" spans="2:9" x14ac:dyDescent="0.3">
      <c r="B18" t="s">
        <v>43</v>
      </c>
      <c r="C18" s="27">
        <v>2217221</v>
      </c>
      <c r="D18" s="27">
        <v>399424</v>
      </c>
      <c r="E18" s="27">
        <v>50214</v>
      </c>
      <c r="F18" s="27"/>
      <c r="G18" s="27">
        <v>59412</v>
      </c>
      <c r="H18" s="27">
        <v>78500</v>
      </c>
      <c r="I18" s="27">
        <f t="shared" si="2"/>
        <v>2804771</v>
      </c>
    </row>
    <row r="19" spans="2:9" x14ac:dyDescent="0.3">
      <c r="C19" s="27"/>
      <c r="D19" s="27"/>
      <c r="E19" s="27"/>
      <c r="F19" s="27"/>
      <c r="G19" s="27"/>
      <c r="H19" s="27"/>
      <c r="I19" s="27">
        <f t="shared" si="2"/>
        <v>0</v>
      </c>
    </row>
    <row r="20" spans="2:9" x14ac:dyDescent="0.3">
      <c r="C20" s="27">
        <f>SUM(C16:C19)</f>
        <v>10505666</v>
      </c>
      <c r="D20" s="27">
        <f t="shared" ref="D20:H20" si="3">SUM(D16:D19)</f>
        <v>1580343</v>
      </c>
      <c r="E20" s="27">
        <f t="shared" si="3"/>
        <v>230922</v>
      </c>
      <c r="F20" s="27">
        <f t="shared" si="3"/>
        <v>901080</v>
      </c>
      <c r="G20" s="27">
        <f t="shared" si="3"/>
        <v>804903</v>
      </c>
      <c r="H20" s="27">
        <f t="shared" si="3"/>
        <v>451941</v>
      </c>
      <c r="I20" s="27">
        <f t="shared" si="2"/>
        <v>14474855</v>
      </c>
    </row>
    <row r="21" spans="2:9" x14ac:dyDescent="0.3">
      <c r="C21" s="27"/>
      <c r="D21" s="27"/>
      <c r="E21" s="27"/>
      <c r="F21" s="27"/>
      <c r="G21" s="27"/>
      <c r="H21" s="27"/>
      <c r="I21" s="27">
        <f t="shared" si="2"/>
        <v>0</v>
      </c>
    </row>
    <row r="22" spans="2:9" x14ac:dyDescent="0.3">
      <c r="B22" t="s">
        <v>44</v>
      </c>
      <c r="C22" s="16">
        <f>C20+C14</f>
        <v>11876405</v>
      </c>
      <c r="D22" s="16">
        <f t="shared" ref="D22:I22" si="4">D20+D14</f>
        <v>1845133</v>
      </c>
      <c r="E22" s="16">
        <f t="shared" si="4"/>
        <v>264381</v>
      </c>
      <c r="F22" s="16">
        <f t="shared" si="4"/>
        <v>901080</v>
      </c>
      <c r="G22" s="16">
        <f t="shared" si="4"/>
        <v>845643</v>
      </c>
      <c r="H22" s="16">
        <f t="shared" si="4"/>
        <v>516941</v>
      </c>
      <c r="I22" s="16">
        <f t="shared" si="4"/>
        <v>16249583</v>
      </c>
    </row>
    <row r="25" spans="2:9" x14ac:dyDescent="0.3">
      <c r="C25">
        <v>11301</v>
      </c>
      <c r="D25">
        <v>13101</v>
      </c>
      <c r="E25">
        <v>13201</v>
      </c>
      <c r="F25">
        <v>13202</v>
      </c>
      <c r="G25">
        <v>13301</v>
      </c>
      <c r="H25">
        <v>13403</v>
      </c>
      <c r="I25" t="s">
        <v>44</v>
      </c>
    </row>
    <row r="27" spans="2:9" x14ac:dyDescent="0.3">
      <c r="B27" t="s">
        <v>34</v>
      </c>
      <c r="C27" s="27">
        <v>78572</v>
      </c>
      <c r="D27" s="27">
        <v>11859</v>
      </c>
      <c r="E27" s="27">
        <v>0</v>
      </c>
      <c r="F27" s="27"/>
      <c r="G27" s="27"/>
      <c r="H27" s="27">
        <v>3000</v>
      </c>
      <c r="I27" s="28">
        <f>SUM(C27:H27)</f>
        <v>93431</v>
      </c>
    </row>
    <row r="28" spans="2:9" x14ac:dyDescent="0.3">
      <c r="B28" t="s">
        <v>35</v>
      </c>
      <c r="C28" s="27">
        <v>86926</v>
      </c>
      <c r="D28" s="27">
        <v>15179</v>
      </c>
      <c r="E28" s="27">
        <v>2450</v>
      </c>
      <c r="F28" s="27"/>
      <c r="G28" s="27">
        <v>1260</v>
      </c>
      <c r="H28" s="27">
        <v>4500</v>
      </c>
      <c r="I28" s="28">
        <f>SUM(C28:H28)</f>
        <v>110315</v>
      </c>
    </row>
    <row r="29" spans="2:9" x14ac:dyDescent="0.3">
      <c r="B29" t="s">
        <v>36</v>
      </c>
      <c r="C29" s="27">
        <v>23526</v>
      </c>
      <c r="D29" s="27">
        <v>4891</v>
      </c>
      <c r="E29" s="27">
        <v>931</v>
      </c>
      <c r="F29" s="27"/>
      <c r="G29" s="27"/>
      <c r="H29" s="27">
        <v>2500</v>
      </c>
      <c r="I29" s="28">
        <f t="shared" ref="I29:I33" si="5">SUM(C29:H29)</f>
        <v>31848</v>
      </c>
    </row>
    <row r="30" spans="2:9" x14ac:dyDescent="0.3">
      <c r="B30" t="s">
        <v>37</v>
      </c>
      <c r="C30" s="27">
        <v>169285</v>
      </c>
      <c r="D30" s="27">
        <v>29680</v>
      </c>
      <c r="E30" s="27">
        <v>1346</v>
      </c>
      <c r="F30" s="27">
        <v>0</v>
      </c>
      <c r="G30" s="27">
        <v>0</v>
      </c>
      <c r="H30" s="27">
        <v>17000</v>
      </c>
      <c r="I30" s="28">
        <f t="shared" si="5"/>
        <v>217311</v>
      </c>
    </row>
    <row r="31" spans="2:9" x14ac:dyDescent="0.3">
      <c r="B31" t="s">
        <v>38</v>
      </c>
      <c r="C31" s="27">
        <v>508628</v>
      </c>
      <c r="D31" s="27">
        <v>97231</v>
      </c>
      <c r="E31" s="27">
        <v>9437</v>
      </c>
      <c r="F31" s="27"/>
      <c r="G31" s="27">
        <v>23400</v>
      </c>
      <c r="H31" s="27">
        <v>10000</v>
      </c>
      <c r="I31" s="28">
        <f t="shared" si="5"/>
        <v>648696</v>
      </c>
    </row>
    <row r="32" spans="2:9" x14ac:dyDescent="0.3">
      <c r="B32" t="s">
        <v>39</v>
      </c>
      <c r="C32" s="27">
        <v>149449</v>
      </c>
      <c r="D32" s="27">
        <v>29104</v>
      </c>
      <c r="E32" s="27">
        <v>2247</v>
      </c>
      <c r="F32" s="27">
        <v>0</v>
      </c>
      <c r="G32" s="27">
        <v>1800</v>
      </c>
      <c r="H32" s="27">
        <v>17000</v>
      </c>
      <c r="I32" s="27">
        <f t="shared" si="5"/>
        <v>199600</v>
      </c>
    </row>
    <row r="33" spans="2:9" x14ac:dyDescent="0.3">
      <c r="B33" t="s">
        <v>40</v>
      </c>
      <c r="C33" s="27">
        <v>261437</v>
      </c>
      <c r="D33" s="27">
        <v>45600</v>
      </c>
      <c r="E33" s="27">
        <v>5418</v>
      </c>
      <c r="F33" s="27"/>
      <c r="G33" s="27">
        <v>14280</v>
      </c>
      <c r="H33" s="27">
        <v>11000</v>
      </c>
      <c r="I33" s="27">
        <f t="shared" si="5"/>
        <v>337735</v>
      </c>
    </row>
    <row r="35" spans="2:9" x14ac:dyDescent="0.3">
      <c r="C35" s="16">
        <f>SUM(C27:C34)</f>
        <v>1277823</v>
      </c>
      <c r="D35" s="16">
        <f t="shared" ref="D35" si="6">SUM(D27:D34)</f>
        <v>233544</v>
      </c>
      <c r="E35" s="16">
        <f t="shared" ref="E35" si="7">SUM(E27:E34)</f>
        <v>21829</v>
      </c>
      <c r="F35" s="16">
        <f t="shared" ref="F35" si="8">SUM(F27:F34)</f>
        <v>0</v>
      </c>
      <c r="G35" s="16">
        <f t="shared" ref="G35" si="9">SUM(G27:G34)</f>
        <v>40740</v>
      </c>
      <c r="H35" s="16">
        <f t="shared" ref="H35" si="10">SUM(H27:H34)</f>
        <v>65000</v>
      </c>
      <c r="I35" s="16">
        <f t="shared" ref="I35" si="11">SUM(I27:I34)</f>
        <v>1638936</v>
      </c>
    </row>
    <row r="37" spans="2:9" x14ac:dyDescent="0.3">
      <c r="B37" t="s">
        <v>41</v>
      </c>
      <c r="C37" s="27">
        <v>7739734</v>
      </c>
      <c r="D37" s="27">
        <v>1027907</v>
      </c>
      <c r="E37" s="27">
        <v>157883</v>
      </c>
      <c r="F37" s="27">
        <v>0</v>
      </c>
      <c r="G37" s="27">
        <v>577614</v>
      </c>
      <c r="H37" s="27">
        <v>344441</v>
      </c>
      <c r="I37" s="27">
        <f>SUM(C37:H37)</f>
        <v>9847579</v>
      </c>
    </row>
    <row r="38" spans="2:9" x14ac:dyDescent="0.3">
      <c r="B38" t="s">
        <v>42</v>
      </c>
      <c r="C38" s="27">
        <v>220234</v>
      </c>
      <c r="D38" s="27">
        <v>39794</v>
      </c>
      <c r="E38" s="27">
        <v>3694</v>
      </c>
      <c r="F38" s="27"/>
      <c r="G38" s="27">
        <v>21336</v>
      </c>
      <c r="H38" s="27">
        <v>29000</v>
      </c>
      <c r="I38" s="27">
        <f t="shared" ref="I38:I42" si="12">SUM(C38:H38)</f>
        <v>314058</v>
      </c>
    </row>
    <row r="39" spans="2:9" x14ac:dyDescent="0.3">
      <c r="B39" t="s">
        <v>43</v>
      </c>
      <c r="C39" s="27">
        <v>2166066</v>
      </c>
      <c r="D39" s="27">
        <v>369935</v>
      </c>
      <c r="E39" s="27">
        <v>47584</v>
      </c>
      <c r="F39" s="27"/>
      <c r="G39" s="27">
        <v>59412</v>
      </c>
      <c r="H39" s="27">
        <v>78500</v>
      </c>
      <c r="I39" s="27">
        <f t="shared" si="12"/>
        <v>2721497</v>
      </c>
    </row>
    <row r="40" spans="2:9" x14ac:dyDescent="0.3">
      <c r="C40" s="27"/>
      <c r="D40" s="27"/>
      <c r="E40" s="27"/>
      <c r="F40" s="27"/>
      <c r="G40" s="27"/>
      <c r="H40" s="27"/>
      <c r="I40" s="27">
        <f t="shared" si="12"/>
        <v>0</v>
      </c>
    </row>
    <row r="41" spans="2:9" x14ac:dyDescent="0.3">
      <c r="C41" s="27">
        <f>SUM(C37:C40)</f>
        <v>10126034</v>
      </c>
      <c r="D41" s="27">
        <f t="shared" ref="D41" si="13">SUM(D37:D40)</f>
        <v>1437636</v>
      </c>
      <c r="E41" s="27">
        <f t="shared" ref="E41" si="14">SUM(E37:E40)</f>
        <v>209161</v>
      </c>
      <c r="F41" s="27">
        <f t="shared" ref="F41" si="15">SUM(F37:F40)</f>
        <v>0</v>
      </c>
      <c r="G41" s="27">
        <f t="shared" ref="G41" si="16">SUM(G37:G40)</f>
        <v>658362</v>
      </c>
      <c r="H41" s="27">
        <f t="shared" ref="H41" si="17">SUM(H37:H40)</f>
        <v>451941</v>
      </c>
      <c r="I41" s="27">
        <f t="shared" si="12"/>
        <v>12883134</v>
      </c>
    </row>
    <row r="42" spans="2:9" x14ac:dyDescent="0.3">
      <c r="C42" s="27"/>
      <c r="D42" s="27"/>
      <c r="E42" s="27"/>
      <c r="F42" s="27"/>
      <c r="G42" s="27"/>
      <c r="H42" s="27"/>
      <c r="I42" s="27">
        <f t="shared" si="12"/>
        <v>0</v>
      </c>
    </row>
    <row r="43" spans="2:9" x14ac:dyDescent="0.3">
      <c r="B43" t="s">
        <v>44</v>
      </c>
      <c r="C43" s="16">
        <f>C41+C35</f>
        <v>11403857</v>
      </c>
      <c r="D43" s="16">
        <f t="shared" ref="D43:I43" si="18">D41+D35</f>
        <v>1671180</v>
      </c>
      <c r="E43" s="16">
        <f t="shared" si="18"/>
        <v>230990</v>
      </c>
      <c r="F43" s="16">
        <f t="shared" si="18"/>
        <v>0</v>
      </c>
      <c r="G43" s="16">
        <f t="shared" si="18"/>
        <v>699102</v>
      </c>
      <c r="H43" s="16">
        <f t="shared" si="18"/>
        <v>516941</v>
      </c>
      <c r="I43" s="16">
        <f t="shared" si="18"/>
        <v>14522070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Hoja4</vt:lpstr>
      <vt:lpstr>Hoja5</vt:lpstr>
      <vt:lpstr>Hoja5!Área_de_impresión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 Villanueva</cp:lastModifiedBy>
  <cp:lastPrinted>2021-02-12T00:27:30Z</cp:lastPrinted>
  <dcterms:created xsi:type="dcterms:W3CDTF">2017-05-13T19:03:15Z</dcterms:created>
  <dcterms:modified xsi:type="dcterms:W3CDTF">2021-04-09T19:09:08Z</dcterms:modified>
</cp:coreProperties>
</file>